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Google Drive\Winford Community Shop\Business plans\"/>
    </mc:Choice>
  </mc:AlternateContent>
  <xr:revisionPtr revIDLastSave="0" documentId="8_{E7B5CD04-9AE2-4F09-ACDF-693FF54232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F33" i="1" s="1"/>
  <c r="D33" i="1"/>
  <c r="E10" i="1" l="1"/>
  <c r="B10" i="1" l="1"/>
  <c r="E29" i="1" l="1"/>
  <c r="F29" i="1"/>
  <c r="D29" i="1"/>
  <c r="B29" i="1"/>
  <c r="D10" i="1"/>
  <c r="F10" i="1"/>
  <c r="F12" i="1" s="1"/>
  <c r="F17" i="1" s="1"/>
  <c r="F32" i="1" l="1"/>
  <c r="D12" i="1" l="1"/>
  <c r="D17" i="1" s="1"/>
  <c r="D32" i="1" s="1"/>
  <c r="E12" i="1"/>
  <c r="E17" i="1" s="1"/>
  <c r="E32" i="1" s="1"/>
  <c r="B17" i="1"/>
  <c r="F31" i="1"/>
  <c r="F35" i="1" s="1"/>
  <c r="B31" i="1" l="1"/>
  <c r="E31" i="1"/>
  <c r="E35" i="1" s="1"/>
  <c r="D31" i="1"/>
  <c r="D35" i="1" s="1"/>
  <c r="B32" i="1" l="1"/>
  <c r="B35" i="1" s="1"/>
</calcChain>
</file>

<file path=xl/sharedStrings.xml><?xml version="1.0" encoding="utf-8"?>
<sst xmlns="http://schemas.openxmlformats.org/spreadsheetml/2006/main" count="41" uniqueCount="38">
  <si>
    <t>Shop Income</t>
  </si>
  <si>
    <t>Less Operating Costs</t>
  </si>
  <si>
    <t>Light &amp; Heat</t>
  </si>
  <si>
    <t>Telephone &amp; Internet</t>
  </si>
  <si>
    <t>Sundry Expenses</t>
  </si>
  <si>
    <t>Accountancy</t>
  </si>
  <si>
    <t>Bank Charges (Card etc)</t>
  </si>
  <si>
    <t>Total Operating Costs</t>
  </si>
  <si>
    <t>Post Office Income</t>
  </si>
  <si>
    <t>Notes</t>
  </si>
  <si>
    <t>Depreciation</t>
  </si>
  <si>
    <t>EPOS</t>
  </si>
  <si>
    <t>£'s</t>
  </si>
  <si>
    <t>2020/21</t>
  </si>
  <si>
    <t>2021/22</t>
  </si>
  <si>
    <t>2022/23</t>
  </si>
  <si>
    <t>Retail Sales</t>
  </si>
  <si>
    <t>Newspapers</t>
  </si>
  <si>
    <t>Other Income</t>
  </si>
  <si>
    <t>Maintenance</t>
  </si>
  <si>
    <t>2023/24</t>
  </si>
  <si>
    <t>Total Shop Income</t>
  </si>
  <si>
    <t>Total Operating Profit (Loss)</t>
  </si>
  <si>
    <t>Rent Rates &amp; Insurance</t>
  </si>
  <si>
    <t>Net Profit/Loss after Tax &amp; Depreciation</t>
  </si>
  <si>
    <t>Baseline</t>
  </si>
  <si>
    <t>Some modest inflation has been allowed for on selected costs</t>
  </si>
  <si>
    <t>Staff Salaries (1 FT; 2 x P/T)</t>
  </si>
  <si>
    <t>No assumption has been made about lease renewal etc at five years, due June 2024, so we need to be clear by December 2023 latest</t>
  </si>
  <si>
    <t>Assumes that Corporation Tax will be incurred, but 50% will be avoided in first year as written off against earlier losses (no allowance for volunteer costs at this stage)</t>
  </si>
  <si>
    <t>Income as Annual Accounts, but expenditure from managing accounts pending review of staff costs</t>
  </si>
  <si>
    <t>Gross Profit (@ 25% margin )</t>
  </si>
  <si>
    <t>Corporation Tax @ 19% (less £1,600 re 2020 loss)</t>
  </si>
  <si>
    <t>Last year was execptional for retail sales, so this year's forecast is pitched at -10% for the year (still well ahead of original BusinessPlan).  Then 5% growth pa for following two years</t>
  </si>
  <si>
    <t>Winford Community Shop Ltd: Business Plan Profit &amp; Loss Projections</t>
  </si>
  <si>
    <t>Total Income less Retail Purchases</t>
  </si>
  <si>
    <t>Other Income (grants, interest etc)</t>
  </si>
  <si>
    <t>Annex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</si>
</sst>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£&quot;* #,##0_-;\-&quot;£&quot;* #,##0_-;_-&quot;£&quot;* &quot;-&quot;_-;_-@_-"/>
    <numFmt numFmtId="41" formatCode="_-* #,##0_-;\-* #,##0_-;_-* &quot;-&quot;_-;_-@_-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"/>
      <family val="1"/>
    </font>
    <font>
      <sz val="10"/>
      <color theme="1"/>
      <name val="Century"/>
      <family val="1"/>
    </font>
    <font>
      <b/>
      <sz val="10"/>
      <color rgb="FF000000"/>
      <name val="Century"/>
      <family val="1"/>
    </font>
    <font>
      <sz val="10"/>
      <color rgb="FF000000"/>
      <name val="Century"/>
      <family val="1"/>
    </font>
    <font>
      <b/>
      <sz val="10"/>
      <color rgb="FFFF0000"/>
      <name val="Century"/>
      <family val="1"/>
    </font>
    <font>
      <b/>
      <sz val="10"/>
      <name val="Century"/>
      <family val="1"/>
    </font>
    <font>
      <sz val="10"/>
      <color theme="1"/>
      <name val="Calibri"/>
      <family val="2"/>
      <scheme val="minor"/>
    </font>
    <font>
      <i/>
      <sz val="10"/>
      <color theme="1"/>
      <name val="Century"/>
      <family val="1"/>
    </font>
    <font>
      <b/>
      <sz val="12"/>
      <color theme="1"/>
      <name val="Century"/>
      <family val="1"/>
    </font>
    <font>
      <sz val="11"/>
      <color theme="1"/>
      <name val="Century"/>
      <family val="1"/>
    </font>
    <font>
      <b/>
      <sz val="11"/>
      <color rgb="FF000000"/>
      <name val="Century"/>
      <family val="1"/>
    </font>
    <font>
      <sz val="11"/>
      <color rgb="FFFF0000"/>
      <name val="Century"/>
      <family val="1"/>
    </font>
    <font>
      <sz val="11"/>
      <color rgb="FF000000"/>
      <name val="Century"/>
      <family val="1"/>
    </font>
    <font>
      <b/>
      <i/>
      <sz val="11"/>
      <color rgb="FF000000"/>
      <name val="Century"/>
      <family val="1"/>
    </font>
    <font>
      <b/>
      <sz val="11"/>
      <name val="Century"/>
      <family val="1"/>
    </font>
    <font>
      <b/>
      <sz val="11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2" fontId="5" fillId="0" borderId="0" xfId="0" applyNumberFormat="1" applyFont="1" applyBorder="1" applyAlignment="1">
      <alignment horizontal="right"/>
    </xf>
    <xf numFmtId="42" fontId="6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9" fontId="12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left"/>
    </xf>
    <xf numFmtId="41" fontId="13" fillId="0" borderId="1" xfId="0" applyNumberFormat="1" applyFont="1" applyBorder="1" applyAlignment="1">
      <alignment horizontal="right"/>
    </xf>
    <xf numFmtId="3" fontId="10" fillId="0" borderId="1" xfId="0" applyNumberFormat="1" applyFont="1" applyBorder="1"/>
    <xf numFmtId="41" fontId="11" fillId="0" borderId="1" xfId="0" applyNumberFormat="1" applyFont="1" applyBorder="1" applyAlignment="1">
      <alignment horizontal="right"/>
    </xf>
    <xf numFmtId="41" fontId="13" fillId="2" borderId="1" xfId="0" applyNumberFormat="1" applyFont="1" applyFill="1" applyBorder="1" applyAlignment="1">
      <alignment horizontal="right"/>
    </xf>
    <xf numFmtId="3" fontId="10" fillId="2" borderId="1" xfId="0" applyNumberFormat="1" applyFont="1" applyFill="1" applyBorder="1"/>
    <xf numFmtId="41" fontId="11" fillId="2" borderId="1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left"/>
    </xf>
    <xf numFmtId="41" fontId="10" fillId="2" borderId="1" xfId="0" applyNumberFormat="1" applyFont="1" applyFill="1" applyBorder="1"/>
    <xf numFmtId="3" fontId="13" fillId="0" borderId="1" xfId="0" applyNumberFormat="1" applyFont="1" applyBorder="1" applyAlignment="1">
      <alignment horizontal="right"/>
    </xf>
    <xf numFmtId="0" fontId="10" fillId="0" borderId="0" xfId="0" applyFont="1"/>
    <xf numFmtId="41" fontId="10" fillId="0" borderId="1" xfId="0" applyNumberFormat="1" applyFont="1" applyBorder="1"/>
    <xf numFmtId="41" fontId="15" fillId="0" borderId="1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42" fontId="16" fillId="0" borderId="0" xfId="0" applyNumberFormat="1" applyFont="1" applyBorder="1" applyAlignment="1">
      <alignment horizontal="right"/>
    </xf>
    <xf numFmtId="42" fontId="15" fillId="0" borderId="0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9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workbookViewId="0">
      <selection activeCell="M10" sqref="M10"/>
    </sheetView>
  </sheetViews>
  <sheetFormatPr defaultColWidth="9.109375" defaultRowHeight="12" customHeight="1" x14ac:dyDescent="0.25"/>
  <cols>
    <col min="1" max="1" width="41.44140625" style="2" customWidth="1"/>
    <col min="2" max="2" width="11.109375" style="2" customWidth="1"/>
    <col min="3" max="3" width="1.44140625" style="2" customWidth="1"/>
    <col min="4" max="6" width="11.109375" style="2" customWidth="1"/>
    <col min="7" max="7" width="0.6640625" style="2" customWidth="1"/>
    <col min="8" max="16384" width="9.109375" style="2"/>
  </cols>
  <sheetData>
    <row r="1" spans="1:8" ht="15" customHeight="1" x14ac:dyDescent="0.25">
      <c r="A1" s="10" t="s">
        <v>37</v>
      </c>
    </row>
    <row r="2" spans="1:8" ht="15" customHeight="1" x14ac:dyDescent="0.25"/>
    <row r="3" spans="1:8" ht="15" customHeight="1" x14ac:dyDescent="0.3">
      <c r="A3" s="40" t="s">
        <v>34</v>
      </c>
      <c r="B3" s="41"/>
      <c r="C3" s="41"/>
      <c r="D3" s="41"/>
      <c r="E3" s="41"/>
      <c r="F3" s="41"/>
    </row>
    <row r="4" spans="1:8" ht="15" customHeight="1" x14ac:dyDescent="0.25"/>
    <row r="5" spans="1:8" ht="15" customHeight="1" x14ac:dyDescent="0.25">
      <c r="A5" s="11"/>
      <c r="B5" s="12" t="s">
        <v>13</v>
      </c>
      <c r="C5" s="12"/>
      <c r="D5" s="12" t="s">
        <v>14</v>
      </c>
      <c r="E5" s="12" t="s">
        <v>15</v>
      </c>
      <c r="F5" s="12" t="s">
        <v>20</v>
      </c>
    </row>
    <row r="6" spans="1:8" ht="15" customHeight="1" x14ac:dyDescent="0.25">
      <c r="A6" s="11"/>
      <c r="B6" s="13" t="s">
        <v>12</v>
      </c>
      <c r="C6" s="13"/>
      <c r="D6" s="13" t="s">
        <v>12</v>
      </c>
      <c r="E6" s="13" t="s">
        <v>12</v>
      </c>
      <c r="F6" s="13" t="s">
        <v>12</v>
      </c>
    </row>
    <row r="7" spans="1:8" ht="15" customHeight="1" x14ac:dyDescent="0.25">
      <c r="A7" s="14" t="s">
        <v>0</v>
      </c>
      <c r="B7" s="15" t="s">
        <v>25</v>
      </c>
      <c r="C7" s="15"/>
      <c r="D7" s="16">
        <v>-0.1</v>
      </c>
      <c r="E7" s="17">
        <v>0.05</v>
      </c>
      <c r="F7" s="17">
        <v>0.05</v>
      </c>
    </row>
    <row r="8" spans="1:8" ht="15" customHeight="1" x14ac:dyDescent="0.25">
      <c r="A8" s="18" t="s">
        <v>16</v>
      </c>
      <c r="B8" s="19">
        <v>185876</v>
      </c>
      <c r="C8" s="19"/>
      <c r="D8" s="19">
        <v>166000</v>
      </c>
      <c r="E8" s="19">
        <v>175000</v>
      </c>
      <c r="F8" s="20">
        <v>185000</v>
      </c>
    </row>
    <row r="9" spans="1:8" ht="15" customHeight="1" x14ac:dyDescent="0.25">
      <c r="A9" s="18" t="s">
        <v>17</v>
      </c>
      <c r="B9" s="19">
        <v>14040</v>
      </c>
      <c r="C9" s="19"/>
      <c r="D9" s="19">
        <v>14000</v>
      </c>
      <c r="E9" s="19">
        <v>14500</v>
      </c>
      <c r="F9" s="20">
        <v>15000</v>
      </c>
    </row>
    <row r="10" spans="1:8" s="1" customFormat="1" ht="15" customHeight="1" x14ac:dyDescent="0.25">
      <c r="A10" s="14" t="s">
        <v>21</v>
      </c>
      <c r="B10" s="21">
        <f t="shared" ref="B10:F10" si="0">B8+B9</f>
        <v>199916</v>
      </c>
      <c r="C10" s="21"/>
      <c r="D10" s="21">
        <f t="shared" si="0"/>
        <v>180000</v>
      </c>
      <c r="E10" s="21">
        <f t="shared" si="0"/>
        <v>189500</v>
      </c>
      <c r="F10" s="21">
        <f t="shared" si="0"/>
        <v>200000</v>
      </c>
    </row>
    <row r="11" spans="1:8" ht="15" customHeight="1" x14ac:dyDescent="0.25">
      <c r="A11" s="18"/>
      <c r="B11" s="19"/>
      <c r="C11" s="19"/>
      <c r="D11" s="19"/>
      <c r="E11" s="19"/>
      <c r="F11" s="19"/>
    </row>
    <row r="12" spans="1:8" ht="15" customHeight="1" x14ac:dyDescent="0.25">
      <c r="A12" s="14" t="s">
        <v>31</v>
      </c>
      <c r="B12" s="21">
        <v>50608</v>
      </c>
      <c r="C12" s="21"/>
      <c r="D12" s="21">
        <f>D10*0.25</f>
        <v>45000</v>
      </c>
      <c r="E12" s="21">
        <f>E10*0.25</f>
        <v>47375</v>
      </c>
      <c r="F12" s="21">
        <f>F10*0.25</f>
        <v>50000</v>
      </c>
    </row>
    <row r="13" spans="1:8" ht="15" customHeight="1" x14ac:dyDescent="0.25">
      <c r="A13" s="14"/>
      <c r="B13" s="21"/>
      <c r="C13" s="21"/>
      <c r="D13" s="21"/>
      <c r="E13" s="21"/>
      <c r="F13" s="20"/>
    </row>
    <row r="14" spans="1:8" ht="15" customHeight="1" x14ac:dyDescent="0.25">
      <c r="A14" s="14" t="s">
        <v>18</v>
      </c>
      <c r="B14" s="21"/>
      <c r="C14" s="21"/>
      <c r="D14" s="21"/>
      <c r="E14" s="21"/>
      <c r="F14" s="20"/>
    </row>
    <row r="15" spans="1:8" ht="15" customHeight="1" x14ac:dyDescent="0.25">
      <c r="A15" s="18" t="s">
        <v>8</v>
      </c>
      <c r="B15" s="22">
        <v>12506</v>
      </c>
      <c r="C15" s="22"/>
      <c r="D15" s="22">
        <v>12500</v>
      </c>
      <c r="E15" s="22">
        <v>12750</v>
      </c>
      <c r="F15" s="23">
        <v>13000</v>
      </c>
      <c r="H15" s="9"/>
    </row>
    <row r="16" spans="1:8" ht="15" customHeight="1" x14ac:dyDescent="0.25">
      <c r="A16" s="18" t="s">
        <v>36</v>
      </c>
      <c r="B16" s="22">
        <v>13503</v>
      </c>
      <c r="C16" s="22"/>
      <c r="D16" s="22"/>
      <c r="E16" s="22"/>
      <c r="F16" s="23"/>
    </row>
    <row r="17" spans="1:8" ht="15" customHeight="1" x14ac:dyDescent="0.25">
      <c r="A17" s="14" t="s">
        <v>35</v>
      </c>
      <c r="B17" s="24">
        <f>B12+B15+B16</f>
        <v>76617</v>
      </c>
      <c r="C17" s="24"/>
      <c r="D17" s="24">
        <f t="shared" ref="D17:F17" si="1">D12+D15+D16</f>
        <v>57500</v>
      </c>
      <c r="E17" s="24">
        <f t="shared" si="1"/>
        <v>60125</v>
      </c>
      <c r="F17" s="24">
        <f t="shared" si="1"/>
        <v>63000</v>
      </c>
    </row>
    <row r="18" spans="1:8" ht="15" customHeight="1" x14ac:dyDescent="0.25">
      <c r="A18" s="14"/>
      <c r="B18" s="24"/>
      <c r="C18" s="24"/>
      <c r="D18" s="24"/>
      <c r="E18" s="24"/>
      <c r="F18" s="24"/>
    </row>
    <row r="19" spans="1:8" ht="15" customHeight="1" x14ac:dyDescent="0.25">
      <c r="A19" s="25" t="s">
        <v>1</v>
      </c>
      <c r="B19" s="26"/>
      <c r="C19" s="26"/>
      <c r="D19" s="26"/>
      <c r="E19" s="26"/>
      <c r="F19" s="23"/>
    </row>
    <row r="20" spans="1:8" ht="15" customHeight="1" x14ac:dyDescent="0.25">
      <c r="A20" s="18" t="s">
        <v>27</v>
      </c>
      <c r="B20" s="22">
        <v>30350</v>
      </c>
      <c r="C20" s="22"/>
      <c r="D20" s="22">
        <v>34500</v>
      </c>
      <c r="E20" s="22">
        <v>35500</v>
      </c>
      <c r="F20" s="23">
        <v>36500</v>
      </c>
      <c r="H20" s="9"/>
    </row>
    <row r="21" spans="1:8" ht="15" customHeight="1" x14ac:dyDescent="0.25">
      <c r="A21" s="18" t="s">
        <v>23</v>
      </c>
      <c r="B21" s="19">
        <v>7943</v>
      </c>
      <c r="C21" s="19"/>
      <c r="D21" s="19">
        <v>8000</v>
      </c>
      <c r="E21" s="19">
        <v>8200</v>
      </c>
      <c r="F21" s="19">
        <v>8400</v>
      </c>
    </row>
    <row r="22" spans="1:8" ht="15" customHeight="1" x14ac:dyDescent="0.25">
      <c r="A22" s="18" t="s">
        <v>2</v>
      </c>
      <c r="B22" s="27">
        <v>3232</v>
      </c>
      <c r="C22" s="27"/>
      <c r="D22" s="27">
        <v>3500</v>
      </c>
      <c r="E22" s="27">
        <v>3600</v>
      </c>
      <c r="F22" s="20">
        <v>3750</v>
      </c>
    </row>
    <row r="23" spans="1:8" ht="15" customHeight="1" x14ac:dyDescent="0.25">
      <c r="A23" s="28" t="s">
        <v>19</v>
      </c>
      <c r="B23" s="20">
        <v>2076</v>
      </c>
      <c r="C23" s="20"/>
      <c r="D23" s="20">
        <v>1000</v>
      </c>
      <c r="E23" s="20">
        <v>1000</v>
      </c>
      <c r="F23" s="20">
        <v>1000</v>
      </c>
    </row>
    <row r="24" spans="1:8" ht="15" customHeight="1" x14ac:dyDescent="0.25">
      <c r="A24" s="18" t="s">
        <v>3</v>
      </c>
      <c r="B24" s="27">
        <v>262</v>
      </c>
      <c r="C24" s="27"/>
      <c r="D24" s="27">
        <v>260</v>
      </c>
      <c r="E24" s="27">
        <v>270</v>
      </c>
      <c r="F24" s="27">
        <v>280</v>
      </c>
    </row>
    <row r="25" spans="1:8" ht="15" customHeight="1" x14ac:dyDescent="0.25">
      <c r="A25" s="18" t="s">
        <v>11</v>
      </c>
      <c r="B25" s="27">
        <v>976</v>
      </c>
      <c r="C25" s="27"/>
      <c r="D25" s="27">
        <v>1200</v>
      </c>
      <c r="E25" s="27">
        <v>1200</v>
      </c>
      <c r="F25" s="27">
        <v>1200</v>
      </c>
    </row>
    <row r="26" spans="1:8" ht="15" customHeight="1" x14ac:dyDescent="0.25">
      <c r="A26" s="18" t="s">
        <v>5</v>
      </c>
      <c r="B26" s="27">
        <v>400</v>
      </c>
      <c r="C26" s="27"/>
      <c r="D26" s="27">
        <v>500</v>
      </c>
      <c r="E26" s="27">
        <v>600</v>
      </c>
      <c r="F26" s="27">
        <v>600</v>
      </c>
    </row>
    <row r="27" spans="1:8" ht="15" customHeight="1" x14ac:dyDescent="0.25">
      <c r="A27" s="18" t="s">
        <v>6</v>
      </c>
      <c r="B27" s="27">
        <v>1497</v>
      </c>
      <c r="C27" s="27"/>
      <c r="D27" s="27">
        <v>1500</v>
      </c>
      <c r="E27" s="27">
        <v>1500</v>
      </c>
      <c r="F27" s="27">
        <v>1500</v>
      </c>
    </row>
    <row r="28" spans="1:8" ht="15" customHeight="1" x14ac:dyDescent="0.25">
      <c r="A28" s="18" t="s">
        <v>4</v>
      </c>
      <c r="B28" s="27">
        <v>1239</v>
      </c>
      <c r="C28" s="27"/>
      <c r="D28" s="27">
        <v>600</v>
      </c>
      <c r="E28" s="27">
        <v>600</v>
      </c>
      <c r="F28" s="27">
        <v>600</v>
      </c>
    </row>
    <row r="29" spans="1:8" ht="15" customHeight="1" x14ac:dyDescent="0.25">
      <c r="A29" s="14" t="s">
        <v>7</v>
      </c>
      <c r="B29" s="21">
        <f>SUM(B20:B28)</f>
        <v>47975</v>
      </c>
      <c r="C29" s="21"/>
      <c r="D29" s="21">
        <f>SUM(D20:D28)</f>
        <v>51060</v>
      </c>
      <c r="E29" s="21">
        <f t="shared" ref="E29:F29" si="2">SUM(E20:E28)</f>
        <v>52470</v>
      </c>
      <c r="F29" s="21">
        <f t="shared" si="2"/>
        <v>53830</v>
      </c>
    </row>
    <row r="30" spans="1:8" ht="15" customHeight="1" x14ac:dyDescent="0.25">
      <c r="A30" s="14"/>
      <c r="B30" s="21"/>
      <c r="C30" s="21"/>
      <c r="D30" s="21"/>
      <c r="E30" s="21"/>
      <c r="F30" s="21"/>
    </row>
    <row r="31" spans="1:8" ht="15" customHeight="1" x14ac:dyDescent="0.25">
      <c r="A31" s="14" t="s">
        <v>22</v>
      </c>
      <c r="B31" s="21">
        <f>B17-B29</f>
        <v>28642</v>
      </c>
      <c r="C31" s="21"/>
      <c r="D31" s="21">
        <f t="shared" ref="D31:F31" si="3">D17-D29</f>
        <v>6440</v>
      </c>
      <c r="E31" s="21">
        <f>E17-E29</f>
        <v>7655</v>
      </c>
      <c r="F31" s="21">
        <f t="shared" si="3"/>
        <v>9170</v>
      </c>
    </row>
    <row r="32" spans="1:8" ht="15" customHeight="1" x14ac:dyDescent="0.25">
      <c r="A32" s="4" t="s">
        <v>32</v>
      </c>
      <c r="B32" s="27">
        <f>(B31*0.19)-1600</f>
        <v>3841.9800000000005</v>
      </c>
      <c r="C32" s="27"/>
      <c r="D32" s="27">
        <f t="shared" ref="D32:F32" si="4">(D17-D29)*0.19</f>
        <v>1223.5999999999999</v>
      </c>
      <c r="E32" s="27">
        <f t="shared" si="4"/>
        <v>1454.45</v>
      </c>
      <c r="F32" s="27">
        <f t="shared" si="4"/>
        <v>1742.3</v>
      </c>
    </row>
    <row r="33" spans="1:6" ht="15" customHeight="1" x14ac:dyDescent="0.25">
      <c r="A33" s="18" t="s">
        <v>10</v>
      </c>
      <c r="B33" s="27">
        <v>3421</v>
      </c>
      <c r="C33" s="27"/>
      <c r="D33" s="27">
        <f>B33/1.15</f>
        <v>2974.7826086956525</v>
      </c>
      <c r="E33" s="27">
        <f>D33/1.15</f>
        <v>2586.7674858223068</v>
      </c>
      <c r="F33" s="27">
        <f>E33/1.15</f>
        <v>2249.3630311498323</v>
      </c>
    </row>
    <row r="34" spans="1:6" ht="15" customHeight="1" x14ac:dyDescent="0.25">
      <c r="A34" s="11"/>
      <c r="B34" s="29"/>
      <c r="C34" s="29"/>
      <c r="D34" s="29"/>
      <c r="E34" s="29"/>
      <c r="F34" s="20"/>
    </row>
    <row r="35" spans="1:6" ht="15" customHeight="1" x14ac:dyDescent="0.25">
      <c r="A35" s="3" t="s">
        <v>24</v>
      </c>
      <c r="B35" s="30">
        <f>B31-B32-B33</f>
        <v>21379.02</v>
      </c>
      <c r="C35" s="30"/>
      <c r="D35" s="30">
        <f t="shared" ref="D35:F35" si="5">D31-D32-D33</f>
        <v>2241.6173913043472</v>
      </c>
      <c r="E35" s="30">
        <f t="shared" si="5"/>
        <v>3613.7825141776934</v>
      </c>
      <c r="F35" s="30">
        <f t="shared" si="5"/>
        <v>5178.336968850168</v>
      </c>
    </row>
    <row r="36" spans="1:6" ht="14.25" customHeight="1" x14ac:dyDescent="0.25">
      <c r="A36" s="31"/>
      <c r="B36" s="32"/>
      <c r="C36" s="32"/>
      <c r="D36" s="32"/>
      <c r="E36" s="33"/>
      <c r="F36" s="28"/>
    </row>
    <row r="37" spans="1:6" ht="14.25" customHeight="1" x14ac:dyDescent="0.25">
      <c r="A37" s="5" t="s">
        <v>9</v>
      </c>
      <c r="B37" s="6"/>
      <c r="C37" s="6"/>
      <c r="D37" s="6"/>
      <c r="E37" s="7"/>
    </row>
    <row r="38" spans="1:6" ht="14.25" customHeight="1" x14ac:dyDescent="0.25">
      <c r="A38" s="8" t="s">
        <v>30</v>
      </c>
      <c r="B38" s="6"/>
      <c r="C38" s="6"/>
      <c r="D38" s="6"/>
      <c r="E38" s="7"/>
    </row>
    <row r="39" spans="1:6" ht="14.25" customHeight="1" x14ac:dyDescent="0.25">
      <c r="A39" s="34" t="s">
        <v>33</v>
      </c>
      <c r="B39" s="35"/>
      <c r="C39" s="35"/>
      <c r="D39" s="35"/>
      <c r="E39" s="35"/>
      <c r="F39" s="35"/>
    </row>
    <row r="40" spans="1:6" ht="13.2" x14ac:dyDescent="0.25">
      <c r="A40" s="35"/>
      <c r="B40" s="35"/>
      <c r="C40" s="35"/>
      <c r="D40" s="35"/>
      <c r="E40" s="35"/>
      <c r="F40" s="35"/>
    </row>
    <row r="41" spans="1:6" ht="7.5" customHeight="1" x14ac:dyDescent="0.25">
      <c r="A41" s="35"/>
      <c r="B41" s="35"/>
      <c r="C41" s="35"/>
      <c r="D41" s="35"/>
      <c r="E41" s="35"/>
      <c r="F41" s="35"/>
    </row>
    <row r="42" spans="1:6" ht="2.25" customHeight="1" x14ac:dyDescent="0.3">
      <c r="A42" s="38"/>
      <c r="B42" s="38"/>
      <c r="C42" s="38"/>
      <c r="D42" s="39"/>
      <c r="E42" s="39"/>
    </row>
    <row r="43" spans="1:6" ht="2.25" customHeight="1" x14ac:dyDescent="0.25">
      <c r="A43" s="36" t="s">
        <v>28</v>
      </c>
      <c r="B43" s="36"/>
      <c r="C43" s="36"/>
      <c r="D43" s="36"/>
      <c r="E43" s="34"/>
    </row>
    <row r="44" spans="1:6" ht="2.25" customHeight="1" x14ac:dyDescent="0.25">
      <c r="A44" s="36"/>
      <c r="B44" s="36"/>
      <c r="C44" s="36"/>
      <c r="D44" s="36"/>
      <c r="E44" s="34"/>
    </row>
    <row r="45" spans="1:6" ht="12" customHeight="1" x14ac:dyDescent="0.25">
      <c r="A45" s="36"/>
      <c r="B45" s="36"/>
      <c r="C45" s="36"/>
      <c r="D45" s="36"/>
      <c r="E45" s="34"/>
    </row>
    <row r="46" spans="1:6" ht="12" customHeight="1" x14ac:dyDescent="0.25">
      <c r="A46" s="37"/>
      <c r="B46" s="37"/>
      <c r="C46" s="37"/>
      <c r="D46" s="37"/>
      <c r="E46" s="37"/>
    </row>
    <row r="47" spans="1:6" ht="6.75" customHeight="1" x14ac:dyDescent="0.25">
      <c r="A47" s="37"/>
      <c r="B47" s="37"/>
      <c r="C47" s="37"/>
      <c r="D47" s="37"/>
      <c r="E47" s="37"/>
    </row>
    <row r="49" spans="1:6" ht="12" customHeight="1" x14ac:dyDescent="0.25">
      <c r="A49" s="34" t="s">
        <v>29</v>
      </c>
      <c r="B49" s="35"/>
      <c r="C49" s="35"/>
      <c r="D49" s="35"/>
      <c r="E49" s="35"/>
      <c r="F49" s="35"/>
    </row>
    <row r="50" spans="1:6" ht="12" customHeight="1" x14ac:dyDescent="0.25">
      <c r="A50" s="35"/>
      <c r="B50" s="35"/>
      <c r="C50" s="35"/>
      <c r="D50" s="35"/>
      <c r="E50" s="35"/>
      <c r="F50" s="35"/>
    </row>
    <row r="52" spans="1:6" ht="12" customHeight="1" x14ac:dyDescent="0.25">
      <c r="A52" s="2" t="s">
        <v>26</v>
      </c>
    </row>
  </sheetData>
  <mergeCells count="5">
    <mergeCell ref="A39:F41"/>
    <mergeCell ref="A49:F50"/>
    <mergeCell ref="A43:E47"/>
    <mergeCell ref="A42:E42"/>
    <mergeCell ref="A3:F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78E7FA6ABD464AB4CA7E5206419451" ma:contentTypeVersion="13" ma:contentTypeDescription="Create a new document." ma:contentTypeScope="" ma:versionID="0a25cad7b5c9006fe4ce234d8b8e0cad">
  <xsd:schema xmlns:xsd="http://www.w3.org/2001/XMLSchema" xmlns:xs="http://www.w3.org/2001/XMLSchema" xmlns:p="http://schemas.microsoft.com/office/2006/metadata/properties" xmlns:ns3="4f62c24d-7a40-411c-a4f0-b15db080d043" xmlns:ns4="4ff5c55d-dc1d-4131-bc9b-cb5d71629485" targetNamespace="http://schemas.microsoft.com/office/2006/metadata/properties" ma:root="true" ma:fieldsID="388d24a2c95176c0a474e2d266f5211a" ns3:_="" ns4:_="">
    <xsd:import namespace="4f62c24d-7a40-411c-a4f0-b15db080d043"/>
    <xsd:import namespace="4ff5c55d-dc1d-4131-bc9b-cb5d716294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2c24d-7a40-411c-a4f0-b15db080d0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5c55d-dc1d-4131-bc9b-cb5d716294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A097DE-F5DC-42B8-8393-4E0371AA2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62c24d-7a40-411c-a4f0-b15db080d043"/>
    <ds:schemaRef ds:uri="4ff5c55d-dc1d-4131-bc9b-cb5d716294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FCB522-180F-4F9D-A241-E854FBBEC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841369-3B5D-4658-B293-17C38DA42BD0}">
  <ds:schemaRefs>
    <ds:schemaRef ds:uri="http://purl.org/dc/elements/1.1/"/>
    <ds:schemaRef ds:uri="http://schemas.microsoft.com/office/2006/documentManagement/types"/>
    <ds:schemaRef ds:uri="4f62c24d-7a40-411c-a4f0-b15db080d043"/>
    <ds:schemaRef ds:uri="http://schemas.microsoft.com/office/2006/metadata/properties"/>
    <ds:schemaRef ds:uri="4ff5c55d-dc1d-4131-bc9b-cb5d71629485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 Whittington</dc:creator>
  <cp:lastModifiedBy>Carol</cp:lastModifiedBy>
  <cp:lastPrinted>2021-11-27T12:09:34Z</cp:lastPrinted>
  <dcterms:created xsi:type="dcterms:W3CDTF">2018-11-21T13:09:06Z</dcterms:created>
  <dcterms:modified xsi:type="dcterms:W3CDTF">2021-11-28T14:49:38Z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0x010100C178E7FA6ABD464AB4CA7E5206419451</vt:lpwstr>
  </property>
</Properties>
</file>